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luciepublicschools.sharepoint.com/sites/PurchasingTeam/Shared Documents/Solicitations/2022-23/ITB/23-21 Cafeteria Disposable Paper Products/"/>
    </mc:Choice>
  </mc:AlternateContent>
  <xr:revisionPtr revIDLastSave="29" documentId="8_{00949F00-6F7C-4393-9055-28BC7891189A}" xr6:coauthVersionLast="45" xr6:coauthVersionMax="47" xr10:uidLastSave="{2F9CDE8A-8D74-4911-8C8F-249027E740CE}"/>
  <bookViews>
    <workbookView xWindow="-28910" yWindow="900" windowWidth="29020" windowHeight="15820" activeTab="1" xr2:uid="{00000000-000D-0000-FFFF-FFFF00000000}"/>
  </bookViews>
  <sheets>
    <sheet name="Tabulation" sheetId="1" r:id="rId1"/>
    <sheet name="Summary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P10" i="1" s="1"/>
  <c r="Q10" i="1" s="1"/>
  <c r="O9" i="1"/>
  <c r="P9" i="1" s="1"/>
  <c r="Q9" i="1" s="1"/>
  <c r="O8" i="1"/>
  <c r="P8" i="1" s="1"/>
  <c r="Q8" i="1" s="1"/>
  <c r="R8" i="1" s="1"/>
  <c r="O7" i="1"/>
  <c r="P7" i="1" s="1"/>
  <c r="Q7" i="1" s="1"/>
  <c r="R7" i="1" s="1"/>
  <c r="O6" i="1"/>
  <c r="P6" i="1" s="1"/>
  <c r="Q6" i="1" s="1"/>
  <c r="R6" i="1" s="1"/>
  <c r="G26" i="1" l="1"/>
  <c r="H26" i="1" s="1"/>
  <c r="I26" i="1" s="1"/>
  <c r="G25" i="1"/>
  <c r="H25" i="1" s="1"/>
  <c r="I25" i="1" s="1"/>
  <c r="I27" i="1" l="1"/>
  <c r="H27" i="1"/>
  <c r="G27" i="1"/>
  <c r="A10" i="2"/>
  <c r="A9" i="2"/>
  <c r="A11" i="2"/>
  <c r="A5" i="2"/>
  <c r="A4" i="2"/>
  <c r="A3" i="2"/>
  <c r="J9" i="1"/>
  <c r="K9" i="1" s="1"/>
  <c r="L9" i="1" s="1"/>
  <c r="M9" i="1" s="1"/>
  <c r="J8" i="1"/>
  <c r="K8" i="1" s="1"/>
  <c r="L8" i="1" s="1"/>
  <c r="M8" i="1" s="1"/>
  <c r="I6" i="1" l="1"/>
  <c r="J6" i="1" s="1"/>
  <c r="I10" i="1"/>
  <c r="J10" i="1" s="1"/>
  <c r="B4" i="2" s="1"/>
  <c r="I7" i="1"/>
  <c r="J7" i="1" s="1"/>
  <c r="K6" i="1" l="1"/>
  <c r="B9" i="2"/>
  <c r="K10" i="1"/>
  <c r="C4" i="2" s="1"/>
  <c r="K7" i="1"/>
  <c r="L7" i="1" s="1"/>
  <c r="M7" i="1" s="1"/>
  <c r="J11" i="1"/>
  <c r="R10" i="1"/>
  <c r="L6" i="1" l="1"/>
  <c r="C9" i="2"/>
  <c r="K11" i="1"/>
  <c r="L10" i="1"/>
  <c r="R9" i="1"/>
  <c r="M6" i="1" l="1"/>
  <c r="E9" i="2" s="1"/>
  <c r="D9" i="2"/>
  <c r="B5" i="2"/>
  <c r="L11" i="1"/>
  <c r="D4" i="2"/>
  <c r="M10" i="1"/>
  <c r="E10" i="1"/>
  <c r="F10" i="1" s="1"/>
  <c r="G10" i="1" s="1"/>
  <c r="H10" i="1" s="1"/>
  <c r="E8" i="1"/>
  <c r="E9" i="1"/>
  <c r="F9" i="1" s="1"/>
  <c r="G9" i="1" s="1"/>
  <c r="H9" i="1" s="1"/>
  <c r="C10" i="2" l="1"/>
  <c r="B10" i="2"/>
  <c r="F9" i="2"/>
  <c r="Q11" i="1"/>
  <c r="C5" i="2"/>
  <c r="M11" i="1"/>
  <c r="M12" i="1" s="1"/>
  <c r="E4" i="2"/>
  <c r="F4" i="2" s="1"/>
  <c r="F8" i="1"/>
  <c r="C3" i="2" s="1"/>
  <c r="B3" i="2"/>
  <c r="P11" i="1"/>
  <c r="M13" i="1"/>
  <c r="O11" i="1"/>
  <c r="E11" i="1"/>
  <c r="E10" i="2" l="1"/>
  <c r="D10" i="2"/>
  <c r="D5" i="2"/>
  <c r="F11" i="1"/>
  <c r="G8" i="1"/>
  <c r="D3" i="2" s="1"/>
  <c r="F10" i="2" l="1"/>
  <c r="E5" i="2"/>
  <c r="F5" i="2" s="1"/>
  <c r="R13" i="1"/>
  <c r="R11" i="1"/>
  <c r="R12" i="1" s="1"/>
  <c r="G11" i="1"/>
  <c r="H8" i="1"/>
  <c r="H11" i="1" s="1"/>
  <c r="H12" i="1" l="1"/>
  <c r="E3" i="2"/>
  <c r="F3" i="2" s="1"/>
</calcChain>
</file>

<file path=xl/sharedStrings.xml><?xml version="1.0" encoding="utf-8"?>
<sst xmlns="http://schemas.openxmlformats.org/spreadsheetml/2006/main" count="70" uniqueCount="34">
  <si>
    <t>Tabulation    - Solicitation Number and Title:   ITB 23-21-Cafeteria Disposable Paper Products</t>
  </si>
  <si>
    <t xml:space="preserve">Date Opened: May 17, 2023
No. of Vendors Notified:3054
No. of Vendors Responded: 3
</t>
  </si>
  <si>
    <r>
      <t>Vendor</t>
    </r>
    <r>
      <rPr>
        <b/>
        <sz val="9"/>
        <color theme="1"/>
        <rFont val="Arial"/>
        <family val="2"/>
      </rPr>
      <t>:    All Florida Paper</t>
    </r>
  </si>
  <si>
    <r>
      <t>Vendor</t>
    </r>
    <r>
      <rPr>
        <b/>
        <sz val="9"/>
        <color theme="1"/>
        <rFont val="Arial"/>
        <family val="2"/>
      </rPr>
      <t>:   Disposable Packaging LLC</t>
    </r>
  </si>
  <si>
    <r>
      <t>Vendor</t>
    </r>
    <r>
      <rPr>
        <b/>
        <sz val="9"/>
        <color theme="1"/>
        <rFont val="Arial"/>
        <family val="2"/>
      </rPr>
      <t>:    Imperial Dade</t>
    </r>
  </si>
  <si>
    <r>
      <rPr>
        <b/>
        <sz val="9"/>
        <color theme="1"/>
        <rFont val="Arial"/>
        <family val="2"/>
      </rPr>
      <t>Contact Name and Address</t>
    </r>
    <r>
      <rPr>
        <sz val="9"/>
        <color theme="1"/>
        <rFont val="Arial"/>
        <family val="2"/>
      </rPr>
      <t xml:space="preserve">
9150 NW 105th Way, Miami, FL 33178</t>
    </r>
  </si>
  <si>
    <r>
      <rPr>
        <b/>
        <sz val="9"/>
        <color theme="1"/>
        <rFont val="Arial"/>
        <family val="2"/>
      </rPr>
      <t>Contact Name and Address</t>
    </r>
    <r>
      <rPr>
        <sz val="9"/>
        <color theme="1"/>
        <rFont val="Arial"/>
        <family val="2"/>
      </rPr>
      <t xml:space="preserve">
2054 Ocean Parkway, Brooklyn NY 11223</t>
    </r>
  </si>
  <si>
    <r>
      <rPr>
        <b/>
        <sz val="9"/>
        <color theme="1"/>
        <rFont val="Arial"/>
        <family val="2"/>
      </rPr>
      <t>Contact Name and Address</t>
    </r>
    <r>
      <rPr>
        <sz val="9"/>
        <color theme="1"/>
        <rFont val="Arial"/>
        <family val="2"/>
      </rPr>
      <t xml:space="preserve">
9601 NW 112 Ave, Miami, FL 33178</t>
    </r>
  </si>
  <si>
    <r>
      <rPr>
        <b/>
        <sz val="9"/>
        <color theme="1"/>
        <rFont val="Arial"/>
        <family val="2"/>
      </rPr>
      <t>Phone</t>
    </r>
    <r>
      <rPr>
        <sz val="9"/>
        <color theme="1"/>
        <rFont val="Arial"/>
        <family val="2"/>
      </rPr>
      <t xml:space="preserve">
305-755-4820</t>
    </r>
  </si>
  <si>
    <r>
      <rPr>
        <b/>
        <sz val="9"/>
        <color theme="1"/>
        <rFont val="Arial"/>
        <family val="2"/>
      </rPr>
      <t>Phone</t>
    </r>
    <r>
      <rPr>
        <sz val="9"/>
        <color theme="1"/>
        <rFont val="Arial"/>
        <family val="2"/>
      </rPr>
      <t xml:space="preserve">
917-620-2213</t>
    </r>
  </si>
  <si>
    <r>
      <rPr>
        <b/>
        <sz val="9"/>
        <color theme="1"/>
        <rFont val="Arial"/>
        <family val="2"/>
      </rPr>
      <t>Phone</t>
    </r>
    <r>
      <rPr>
        <sz val="9"/>
        <color theme="1"/>
        <rFont val="Arial"/>
        <family val="2"/>
      </rPr>
      <t xml:space="preserve">
305-805-2600</t>
    </r>
  </si>
  <si>
    <t>ITEMS "A"</t>
  </si>
  <si>
    <t>Description</t>
  </si>
  <si>
    <t>Est. Qty</t>
  </si>
  <si>
    <t>Unit Price</t>
  </si>
  <si>
    <t>Annual Price</t>
  </si>
  <si>
    <t>Option Year 1</t>
  </si>
  <si>
    <t>Option Year 2</t>
  </si>
  <si>
    <t>Option Year 3</t>
  </si>
  <si>
    <t xml:space="preserve">Cup, Paper Board 12 oz. 
Single poly coated Hot and Cold Cup: 
Color WHITE with the SERVE LOGO (See below) printed on the cup. The cup design for both hot and cold beverages. Must not contain polystyrene. A lid of the cup must be bid at the same time to ensure they fit. The lid must be of a Dome Sip
</t>
  </si>
  <si>
    <t>NO BID</t>
  </si>
  <si>
    <t xml:space="preserve">Dry Waxed Deli Paper 9”x12”  
Deli paper can be utilized for a variety of items including and not limited to wrapping sandwiches, lining paper food tray, etc. Each paper sheet must be print with the above SERVE LOG (see below) and a design pattern. A sample of the paper must be provided.
</t>
  </si>
  <si>
    <t xml:space="preserve">Food Tray 3lb Solid Red –utilized in all schools in the School Breakfast program. 
Average case count of 500 trays per case.
Note: The red should match as close as possible the red in the Serve Log
</t>
  </si>
  <si>
    <t xml:space="preserve">Food Tray 5lb Solid Green-
Utilized in ONLY the high schools for the NSLP(National School Lunch Program) 
Average case count of 500 trays per case. Note: The green should match as close as possible on of the 2 greens in the Serve Logo
</t>
  </si>
  <si>
    <t xml:space="preserve">Biodegradable 5 Compartment Lunch Trays for all Elementary and Middle School Lunch Program. Trays must be produced form plant-based fibers. Tray must be sturdy, leak proof, and produced in the United States
Case pack average about 500 trays
</t>
  </si>
  <si>
    <t>TOTAL</t>
  </si>
  <si>
    <t>Without two items</t>
  </si>
  <si>
    <t>Failure to file a protest within the time prescribed in s. 120.57(3), Florida Statutes, or failure to post the bond or other security required by law within the time allowed for filing a bond shall constitute a waiver of proceedings under chapter 120, Florida Statutes.  (Note: Florida Statutes 120.57(3) and School Board Policy 7.701 contain entire procedure for filing).</t>
  </si>
  <si>
    <t>Florida</t>
  </si>
  <si>
    <t>Imperial</t>
  </si>
  <si>
    <t>ITEMS 3-5</t>
  </si>
  <si>
    <t>RANK</t>
  </si>
  <si>
    <t>*Intent to Award</t>
  </si>
  <si>
    <t>ITEMS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</si>
</sst>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9" fontId="0" fillId="0" borderId="0" xfId="2" applyFont="1"/>
    <xf numFmtId="0" fontId="0" fillId="3" borderId="0" xfId="0" applyFill="1"/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2" borderId="9" xfId="0" applyFill="1" applyBorder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44" fontId="0" fillId="2" borderId="0" xfId="0" applyNumberFormat="1" applyFill="1"/>
    <xf numFmtId="44" fontId="0" fillId="0" borderId="9" xfId="1" applyFont="1" applyBorder="1" applyAlignment="1">
      <alignment vertical="center"/>
    </xf>
    <xf numFmtId="0" fontId="0" fillId="0" borderId="5" xfId="0" applyBorder="1"/>
    <xf numFmtId="0" fontId="0" fillId="0" borderId="9" xfId="0" applyBorder="1" applyAlignment="1">
      <alignment vertical="center" wrapText="1"/>
    </xf>
    <xf numFmtId="43" fontId="0" fillId="2" borderId="9" xfId="4" applyFont="1" applyFill="1" applyBorder="1" applyAlignment="1">
      <alignment vertical="center" wrapText="1"/>
    </xf>
    <xf numFmtId="164" fontId="0" fillId="0" borderId="9" xfId="1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43" fontId="0" fillId="0" borderId="0" xfId="0" applyNumberFormat="1"/>
    <xf numFmtId="9" fontId="0" fillId="2" borderId="0" xfId="2" applyFont="1" applyFill="1"/>
    <xf numFmtId="44" fontId="0" fillId="0" borderId="0" xfId="2" applyNumberFormat="1" applyFont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44" fontId="0" fillId="4" borderId="0" xfId="0" applyNumberFormat="1" applyFill="1"/>
    <xf numFmtId="4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 wrapText="1"/>
    </xf>
  </cellXfs>
  <cellStyles count="5">
    <cellStyle name="Comma" xfId="4" builtinId="3"/>
    <cellStyle name="Currency" xfId="1" builtinId="4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view="pageBreakPreview" topLeftCell="C7" zoomScale="90" zoomScaleNormal="85" zoomScaleSheetLayoutView="90" workbookViewId="0">
      <selection activeCell="E8" sqref="E8:E10"/>
    </sheetView>
  </sheetViews>
  <sheetFormatPr defaultRowHeight="14.5" x14ac:dyDescent="0.35"/>
  <cols>
    <col min="1" max="1" width="15.1796875" customWidth="1"/>
    <col min="2" max="2" width="41.26953125" customWidth="1"/>
    <col min="3" max="3" width="15.1796875" customWidth="1"/>
    <col min="4" max="4" width="13.1796875" bestFit="1" customWidth="1"/>
    <col min="5" max="5" width="18" bestFit="1" customWidth="1"/>
    <col min="6" max="13" width="18" customWidth="1"/>
    <col min="14" max="14" width="9.7265625" bestFit="1" customWidth="1"/>
    <col min="15" max="17" width="12.81640625" bestFit="1" customWidth="1"/>
    <col min="18" max="18" width="14.54296875" bestFit="1" customWidth="1"/>
    <col min="19" max="19" width="8.453125" customWidth="1"/>
  </cols>
  <sheetData>
    <row r="1" spans="1:19" ht="15" customHeight="1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9" ht="15" customHeight="1" x14ac:dyDescent="0.35">
      <c r="A2" s="38" t="s">
        <v>1</v>
      </c>
      <c r="B2" s="38"/>
      <c r="C2" s="38"/>
      <c r="D2" s="39" t="s">
        <v>2</v>
      </c>
      <c r="E2" s="39"/>
      <c r="F2" s="39"/>
      <c r="G2" s="39"/>
      <c r="H2" s="39"/>
      <c r="I2" s="39" t="s">
        <v>3</v>
      </c>
      <c r="J2" s="39"/>
      <c r="K2" s="39"/>
      <c r="L2" s="39"/>
      <c r="M2" s="39"/>
      <c r="N2" s="39" t="s">
        <v>4</v>
      </c>
      <c r="O2" s="39"/>
      <c r="P2" s="39"/>
      <c r="Q2" s="39"/>
      <c r="R2" s="39"/>
    </row>
    <row r="3" spans="1:19" ht="67.5" customHeight="1" x14ac:dyDescent="0.35">
      <c r="A3" s="38"/>
      <c r="B3" s="38"/>
      <c r="C3" s="38"/>
      <c r="D3" s="40" t="s">
        <v>5</v>
      </c>
      <c r="E3" s="40"/>
      <c r="F3" s="40"/>
      <c r="G3" s="40"/>
      <c r="H3" s="40"/>
      <c r="I3" s="40" t="s">
        <v>6</v>
      </c>
      <c r="J3" s="40"/>
      <c r="K3" s="40"/>
      <c r="L3" s="40"/>
      <c r="M3" s="40"/>
      <c r="N3" s="40" t="s">
        <v>7</v>
      </c>
      <c r="O3" s="40"/>
      <c r="P3" s="40"/>
      <c r="Q3" s="40"/>
      <c r="R3" s="40"/>
    </row>
    <row r="4" spans="1:19" ht="35.25" customHeight="1" x14ac:dyDescent="0.35">
      <c r="A4" s="38"/>
      <c r="B4" s="38"/>
      <c r="C4" s="38"/>
      <c r="D4" s="41" t="s">
        <v>8</v>
      </c>
      <c r="E4" s="41"/>
      <c r="F4" s="41"/>
      <c r="G4" s="41"/>
      <c r="H4" s="41"/>
      <c r="I4" s="41" t="s">
        <v>9</v>
      </c>
      <c r="J4" s="41"/>
      <c r="K4" s="41"/>
      <c r="L4" s="41"/>
      <c r="M4" s="41"/>
      <c r="N4" s="41" t="s">
        <v>10</v>
      </c>
      <c r="O4" s="41"/>
      <c r="P4" s="41"/>
      <c r="Q4" s="41"/>
      <c r="R4" s="41"/>
    </row>
    <row r="5" spans="1:19" x14ac:dyDescent="0.35">
      <c r="A5" s="3" t="s">
        <v>11</v>
      </c>
      <c r="B5" s="3" t="s">
        <v>12</v>
      </c>
      <c r="C5" s="3" t="s">
        <v>13</v>
      </c>
      <c r="D5" s="3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3" t="s">
        <v>14</v>
      </c>
      <c r="J5" s="2" t="s">
        <v>15</v>
      </c>
      <c r="K5" s="2" t="s">
        <v>16</v>
      </c>
      <c r="L5" s="2" t="s">
        <v>17</v>
      </c>
      <c r="M5" s="2" t="s">
        <v>18</v>
      </c>
      <c r="N5" s="3" t="s">
        <v>14</v>
      </c>
      <c r="O5" s="2" t="s">
        <v>15</v>
      </c>
      <c r="P5" s="2" t="s">
        <v>16</v>
      </c>
      <c r="Q5" s="2" t="s">
        <v>17</v>
      </c>
      <c r="R5" s="2" t="s">
        <v>18</v>
      </c>
    </row>
    <row r="6" spans="1:19" ht="130.5" x14ac:dyDescent="0.35">
      <c r="A6" s="10">
        <v>1</v>
      </c>
      <c r="B6" s="9" t="s">
        <v>19</v>
      </c>
      <c r="C6" s="15">
        <v>200000</v>
      </c>
      <c r="D6" s="17"/>
      <c r="E6" s="17" t="s">
        <v>20</v>
      </c>
      <c r="F6" s="17" t="s">
        <v>20</v>
      </c>
      <c r="G6" s="17" t="s">
        <v>20</v>
      </c>
      <c r="H6" s="17" t="s">
        <v>20</v>
      </c>
      <c r="I6" s="12">
        <f>150/1000</f>
        <v>0.15</v>
      </c>
      <c r="J6" s="12">
        <f>I6*C6</f>
        <v>30000</v>
      </c>
      <c r="K6" s="12">
        <f t="shared" ref="K6:M6" si="0">J6*(1+$I$11)</f>
        <v>30000</v>
      </c>
      <c r="L6" s="12">
        <f t="shared" si="0"/>
        <v>30000</v>
      </c>
      <c r="M6" s="12">
        <f t="shared" si="0"/>
        <v>30000</v>
      </c>
      <c r="N6" s="14">
        <v>0.154</v>
      </c>
      <c r="O6" s="12">
        <f>N6*C6</f>
        <v>30800</v>
      </c>
      <c r="P6" s="12">
        <f>O6*(1+$N$11)</f>
        <v>35728</v>
      </c>
      <c r="Q6" s="12">
        <f>P6*(1+$N$11)</f>
        <v>41444.479999999996</v>
      </c>
      <c r="R6" s="12">
        <f>Q6*(1+$N$11)</f>
        <v>48075.596799999992</v>
      </c>
    </row>
    <row r="7" spans="1:19" ht="116" x14ac:dyDescent="0.35">
      <c r="A7" s="10">
        <v>2</v>
      </c>
      <c r="B7" s="9" t="s">
        <v>21</v>
      </c>
      <c r="C7" s="15">
        <v>3000000</v>
      </c>
      <c r="D7" s="16"/>
      <c r="E7" s="17" t="s">
        <v>20</v>
      </c>
      <c r="F7" s="17" t="s">
        <v>20</v>
      </c>
      <c r="G7" s="17" t="s">
        <v>20</v>
      </c>
      <c r="H7" s="17" t="s">
        <v>20</v>
      </c>
      <c r="I7" s="12">
        <f>90/5000</f>
        <v>1.7999999999999999E-2</v>
      </c>
      <c r="J7" s="12">
        <f>I7*C7</f>
        <v>53999.999999999993</v>
      </c>
      <c r="K7" s="12">
        <f t="shared" ref="K7:M7" si="1">J7*(1+$I$11)</f>
        <v>53999.999999999993</v>
      </c>
      <c r="L7" s="12">
        <f t="shared" si="1"/>
        <v>53999.999999999993</v>
      </c>
      <c r="M7" s="12">
        <f t="shared" si="1"/>
        <v>53999.999999999993</v>
      </c>
      <c r="N7" s="14">
        <v>1.66E-2</v>
      </c>
      <c r="O7" s="12">
        <f>N7*C7</f>
        <v>49800</v>
      </c>
      <c r="P7" s="12">
        <f>O7*(1+$N$11)</f>
        <v>57767.999999999993</v>
      </c>
      <c r="Q7" s="12">
        <f>P7*(1+$N$11)</f>
        <v>67010.87999999999</v>
      </c>
      <c r="R7" s="12">
        <f>Q7*(1+$N$11)</f>
        <v>77732.62079999999</v>
      </c>
    </row>
    <row r="8" spans="1:19" ht="87" x14ac:dyDescent="0.35">
      <c r="A8" s="10">
        <v>3</v>
      </c>
      <c r="B8" s="9" t="s">
        <v>22</v>
      </c>
      <c r="C8" s="15">
        <v>6500</v>
      </c>
      <c r="D8" s="16">
        <v>25</v>
      </c>
      <c r="E8" s="12">
        <f t="shared" ref="E8:E10" si="2">D8*C8</f>
        <v>162500</v>
      </c>
      <c r="F8" s="12">
        <f>E8*(1+$D$11)</f>
        <v>172250</v>
      </c>
      <c r="G8" s="12">
        <f t="shared" ref="G8:H8" si="3">F8*(1+$D$11)</f>
        <v>182585</v>
      </c>
      <c r="H8" s="12">
        <f t="shared" si="3"/>
        <v>193540.1</v>
      </c>
      <c r="I8" s="12">
        <v>32</v>
      </c>
      <c r="J8" s="12">
        <f>I8*C8</f>
        <v>208000</v>
      </c>
      <c r="K8" s="12">
        <f>J8*(1+$I$11)</f>
        <v>208000</v>
      </c>
      <c r="L8" s="12">
        <f>K8*(1+$I$11)</f>
        <v>208000</v>
      </c>
      <c r="M8" s="12">
        <f>L8*(1+$I$11)</f>
        <v>208000</v>
      </c>
      <c r="N8" s="14">
        <v>27.62</v>
      </c>
      <c r="O8" s="12">
        <f>N8*C8</f>
        <v>179530</v>
      </c>
      <c r="P8" s="12">
        <f>O8*(1+$N$11)</f>
        <v>208254.8</v>
      </c>
      <c r="Q8" s="12">
        <f>P8*(1+$N$11)</f>
        <v>241575.56799999997</v>
      </c>
      <c r="R8" s="12">
        <f>Q8*(1+$N$11)</f>
        <v>280227.65887999994</v>
      </c>
    </row>
    <row r="9" spans="1:19" ht="101.5" x14ac:dyDescent="0.35">
      <c r="A9" s="10">
        <v>4</v>
      </c>
      <c r="B9" s="9" t="s">
        <v>23</v>
      </c>
      <c r="C9" s="15">
        <v>2500</v>
      </c>
      <c r="D9" s="16">
        <v>28.68</v>
      </c>
      <c r="E9" s="12">
        <f t="shared" si="2"/>
        <v>71700</v>
      </c>
      <c r="F9" s="12">
        <f t="shared" ref="F9:H9" si="4">E9*(1+$D$11)</f>
        <v>76002</v>
      </c>
      <c r="G9" s="12">
        <f t="shared" si="4"/>
        <v>80562.12000000001</v>
      </c>
      <c r="H9" s="12">
        <f t="shared" si="4"/>
        <v>85395.847200000018</v>
      </c>
      <c r="I9" s="12">
        <v>37</v>
      </c>
      <c r="J9" s="12">
        <f>I9*C9</f>
        <v>92500</v>
      </c>
      <c r="K9" s="12">
        <f t="shared" ref="K9:M9" si="5">J9*(1+$I$11)</f>
        <v>92500</v>
      </c>
      <c r="L9" s="12">
        <f t="shared" si="5"/>
        <v>92500</v>
      </c>
      <c r="M9" s="12">
        <f t="shared" si="5"/>
        <v>92500</v>
      </c>
      <c r="N9" s="14">
        <v>32.06</v>
      </c>
      <c r="O9" s="12">
        <f>N9*C9</f>
        <v>80150</v>
      </c>
      <c r="P9" s="12">
        <f>O9*(1+$N$11)</f>
        <v>92974</v>
      </c>
      <c r="Q9" s="12">
        <f>P9*(1+$N$11)</f>
        <v>107849.84</v>
      </c>
      <c r="R9" s="12">
        <f t="shared" ref="P9:R9" si="6">Q9*(1+$N$11)</f>
        <v>125105.81439999999</v>
      </c>
    </row>
    <row r="10" spans="1:19" ht="101.5" x14ac:dyDescent="0.35">
      <c r="A10" s="10">
        <v>5</v>
      </c>
      <c r="B10" s="9" t="s">
        <v>24</v>
      </c>
      <c r="C10" s="15">
        <v>20000</v>
      </c>
      <c r="D10" s="16">
        <v>22.91</v>
      </c>
      <c r="E10" s="12">
        <f t="shared" si="2"/>
        <v>458200</v>
      </c>
      <c r="F10" s="12">
        <f t="shared" ref="F10:H10" si="7">E10*(1+$D$11)</f>
        <v>485692</v>
      </c>
      <c r="G10" s="12">
        <f t="shared" si="7"/>
        <v>514833.52</v>
      </c>
      <c r="H10" s="12">
        <f t="shared" si="7"/>
        <v>545723.53120000008</v>
      </c>
      <c r="I10" s="12">
        <f>55/500*240</f>
        <v>26.4</v>
      </c>
      <c r="J10" s="12">
        <f>I10*C10</f>
        <v>528000</v>
      </c>
      <c r="K10" s="12">
        <f t="shared" ref="K10:M10" si="8">J10*(1+$I$11)</f>
        <v>528000</v>
      </c>
      <c r="L10" s="12">
        <f t="shared" si="8"/>
        <v>528000</v>
      </c>
      <c r="M10" s="12">
        <f t="shared" si="8"/>
        <v>528000</v>
      </c>
      <c r="N10" s="14">
        <v>21.34</v>
      </c>
      <c r="O10" s="12">
        <f>N10*C10</f>
        <v>426800</v>
      </c>
      <c r="P10" s="12">
        <f>O10*(1+$N$11)</f>
        <v>495087.99999999994</v>
      </c>
      <c r="Q10" s="12">
        <f>P10*(1+$N$11)</f>
        <v>574302.07999999984</v>
      </c>
      <c r="R10" s="12">
        <f t="shared" ref="P10:R10" si="9">Q10*(1+$N$11)</f>
        <v>666190.41279999982</v>
      </c>
      <c r="S10" s="19"/>
    </row>
    <row r="11" spans="1:19" x14ac:dyDescent="0.35">
      <c r="A11" s="1" t="s">
        <v>25</v>
      </c>
      <c r="B11" s="1"/>
      <c r="C11" s="1"/>
      <c r="D11" s="20">
        <v>0.06</v>
      </c>
      <c r="E11" s="11">
        <f>SUM(E7:E10)</f>
        <v>692400</v>
      </c>
      <c r="F11" s="11">
        <f>SUM(F8:F10)</f>
        <v>733944</v>
      </c>
      <c r="G11" s="11">
        <f t="shared" ref="G11:H11" si="10">SUM(G8:G10)</f>
        <v>777980.64</v>
      </c>
      <c r="H11" s="11">
        <f t="shared" si="10"/>
        <v>824659.47840000014</v>
      </c>
      <c r="I11" s="20">
        <v>0</v>
      </c>
      <c r="J11" s="11">
        <f>SUM(J7:J10)</f>
        <v>882500</v>
      </c>
      <c r="K11" s="11">
        <f>SUM(K8:K10)</f>
        <v>828500</v>
      </c>
      <c r="L11" s="11">
        <f t="shared" ref="L11" si="11">SUM(L8:L10)</f>
        <v>828500</v>
      </c>
      <c r="M11" s="11">
        <f t="shared" ref="M11" si="12">SUM(M8:M10)</f>
        <v>828500</v>
      </c>
      <c r="N11" s="20">
        <v>0.16</v>
      </c>
      <c r="O11" s="11">
        <f>SUM(O7:O10)</f>
        <v>736280</v>
      </c>
      <c r="P11" s="11">
        <f>SUM(P8:P10)</f>
        <v>796316.79999999993</v>
      </c>
      <c r="Q11" s="11">
        <f t="shared" ref="Q11" si="13">SUM(Q8:Q10)</f>
        <v>923727.48799999978</v>
      </c>
      <c r="R11" s="11">
        <f t="shared" ref="R11" si="14">SUM(R8:R10)</f>
        <v>1071523.8860799996</v>
      </c>
    </row>
    <row r="12" spans="1:19" x14ac:dyDescent="0.35">
      <c r="A12" s="1"/>
      <c r="B12" s="1"/>
      <c r="C12" s="1"/>
      <c r="D12" s="1"/>
      <c r="E12" s="4"/>
      <c r="F12" s="4"/>
      <c r="G12" s="4"/>
      <c r="H12" s="21">
        <f>SUM(E11:H11)</f>
        <v>3028984.1184</v>
      </c>
      <c r="I12" s="4"/>
      <c r="J12" s="4"/>
      <c r="K12" s="4"/>
      <c r="L12" s="4"/>
      <c r="M12" s="21">
        <f>SUM(J11:M11)</f>
        <v>3368000</v>
      </c>
      <c r="N12" s="1"/>
      <c r="O12" s="4"/>
      <c r="P12" s="4"/>
      <c r="Q12" s="4"/>
      <c r="R12" s="21">
        <f>SUM(O11:R11)</f>
        <v>3527848.1740799993</v>
      </c>
    </row>
    <row r="13" spans="1:19" x14ac:dyDescent="0.35">
      <c r="L13" t="s">
        <v>26</v>
      </c>
      <c r="M13" s="22">
        <f>SUM(J8:M10)</f>
        <v>3314000</v>
      </c>
      <c r="P13" t="s">
        <v>26</v>
      </c>
      <c r="R13" s="22">
        <f>SUM(O8:R10)</f>
        <v>3478048.1740800003</v>
      </c>
    </row>
    <row r="14" spans="1:19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9" ht="15" thickBot="1" x14ac:dyDescent="0.4"/>
    <row r="16" spans="1:19" ht="33" customHeight="1" x14ac:dyDescent="0.35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</row>
    <row r="17" spans="1:15" x14ac:dyDescent="0.3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8"/>
    </row>
    <row r="18" spans="1:15" x14ac:dyDescent="0.35">
      <c r="A18" s="6"/>
      <c r="O18" s="13"/>
    </row>
    <row r="19" spans="1:15" ht="48.75" customHeight="1" thickBot="1" x14ac:dyDescent="0.4">
      <c r="A19" s="35" t="s">
        <v>27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5" spans="1:15" x14ac:dyDescent="0.35">
      <c r="E25" t="s">
        <v>28</v>
      </c>
      <c r="F25">
        <v>22.91</v>
      </c>
      <c r="G25">
        <f>F25*(1+0.06)</f>
        <v>24.284600000000001</v>
      </c>
      <c r="H25">
        <f t="shared" ref="H25:I25" si="15">G25*(1+0.06)</f>
        <v>25.741676000000002</v>
      </c>
      <c r="I25">
        <f t="shared" si="15"/>
        <v>27.286176560000005</v>
      </c>
    </row>
    <row r="26" spans="1:15" x14ac:dyDescent="0.35">
      <c r="E26" t="s">
        <v>29</v>
      </c>
      <c r="F26">
        <v>21.34</v>
      </c>
      <c r="G26">
        <f>F26*(1+0.16)</f>
        <v>24.754399999999997</v>
      </c>
      <c r="H26">
        <f t="shared" ref="H26:I26" si="16">G26*(1+0.16)</f>
        <v>28.715103999999993</v>
      </c>
      <c r="I26">
        <f t="shared" si="16"/>
        <v>33.309520639999988</v>
      </c>
    </row>
    <row r="27" spans="1:15" x14ac:dyDescent="0.35">
      <c r="G27">
        <f>G25-G26</f>
        <v>-0.46979999999999578</v>
      </c>
      <c r="H27">
        <f t="shared" ref="H27:I27" si="17">H25-H26</f>
        <v>-2.9734279999999913</v>
      </c>
      <c r="I27">
        <f t="shared" si="17"/>
        <v>-6.0233440799999833</v>
      </c>
    </row>
  </sheetData>
  <mergeCells count="13">
    <mergeCell ref="A1:R1"/>
    <mergeCell ref="A16:O16"/>
    <mergeCell ref="A19:O19"/>
    <mergeCell ref="A2:C4"/>
    <mergeCell ref="D2:H2"/>
    <mergeCell ref="D3:H3"/>
    <mergeCell ref="D4:H4"/>
    <mergeCell ref="I2:M2"/>
    <mergeCell ref="I3:M3"/>
    <mergeCell ref="I4:M4"/>
    <mergeCell ref="N4:R4"/>
    <mergeCell ref="N3:R3"/>
    <mergeCell ref="N2:R2"/>
  </mergeCells>
  <pageMargins left="0.25" right="0.25" top="0.5" bottom="0.3" header="0.2" footer="0.2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0560-F269-4E23-89F5-2EB2153C64C3}">
  <dimension ref="A1:R11"/>
  <sheetViews>
    <sheetView tabSelected="1" workbookViewId="0">
      <selection activeCell="B17" sqref="B17"/>
    </sheetView>
  </sheetViews>
  <sheetFormatPr defaultRowHeight="14.5" x14ac:dyDescent="0.35"/>
  <cols>
    <col min="1" max="1" width="32" customWidth="1"/>
    <col min="2" max="4" width="12.1796875" bestFit="1" customWidth="1"/>
    <col min="5" max="5" width="13.54296875" bestFit="1" customWidth="1"/>
    <col min="6" max="6" width="17.1796875" style="26" bestFit="1" customWidth="1"/>
    <col min="7" max="7" width="5.54296875" style="26" bestFit="1" customWidth="1"/>
  </cols>
  <sheetData>
    <row r="1" spans="1:18" ht="25.5" customHeight="1" x14ac:dyDescent="0.35">
      <c r="A1" s="42" t="s">
        <v>0</v>
      </c>
      <c r="B1" s="42"/>
      <c r="C1" s="42"/>
      <c r="D1" s="42"/>
      <c r="E1" s="42"/>
      <c r="F1" s="42"/>
      <c r="G1" s="42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x14ac:dyDescent="0.35">
      <c r="A2" s="2" t="s">
        <v>30</v>
      </c>
      <c r="B2" s="2" t="s">
        <v>15</v>
      </c>
      <c r="C2" s="2" t="s">
        <v>16</v>
      </c>
      <c r="D2" s="2" t="s">
        <v>17</v>
      </c>
      <c r="E2" s="2" t="s">
        <v>18</v>
      </c>
      <c r="F2" s="25" t="s">
        <v>25</v>
      </c>
      <c r="G2" s="25" t="s">
        <v>31</v>
      </c>
    </row>
    <row r="3" spans="1:18" x14ac:dyDescent="0.35">
      <c r="A3" s="27" t="str">
        <f>Tabulation!D2</f>
        <v>Vendor:    All Florida Paper</v>
      </c>
      <c r="B3" s="28">
        <f>SUM(Tabulation!E8:E10)</f>
        <v>692400</v>
      </c>
      <c r="C3" s="28">
        <f>SUM(Tabulation!F8:F10)</f>
        <v>733944</v>
      </c>
      <c r="D3" s="28">
        <f>SUM(Tabulation!G8:G10)</f>
        <v>777980.64</v>
      </c>
      <c r="E3" s="28">
        <f>SUM(Tabulation!H8:H10)</f>
        <v>824659.47840000014</v>
      </c>
      <c r="F3" s="29">
        <f>SUM(B3:E3)</f>
        <v>3028984.1184</v>
      </c>
      <c r="G3" s="30">
        <v>1</v>
      </c>
      <c r="H3" t="s">
        <v>32</v>
      </c>
    </row>
    <row r="4" spans="1:18" x14ac:dyDescent="0.35">
      <c r="A4" t="str">
        <f>Tabulation!I2</f>
        <v>Vendor:   Disposable Packaging LLC</v>
      </c>
      <c r="B4" s="22">
        <f>SUM(Tabulation!J8:J10)</f>
        <v>828500</v>
      </c>
      <c r="C4" s="22">
        <f>SUM(Tabulation!K8:K10)</f>
        <v>828500</v>
      </c>
      <c r="D4" s="22">
        <f>SUM(Tabulation!L8:L10)</f>
        <v>828500</v>
      </c>
      <c r="E4" s="22">
        <f>SUM(Tabulation!M8:M10)</f>
        <v>828500</v>
      </c>
      <c r="F4" s="23">
        <f>SUM(B4:E4)</f>
        <v>3314000</v>
      </c>
      <c r="G4" s="26">
        <v>2</v>
      </c>
    </row>
    <row r="5" spans="1:18" x14ac:dyDescent="0.35">
      <c r="A5" t="str">
        <f>Tabulation!N2</f>
        <v>Vendor:    Imperial Dade</v>
      </c>
      <c r="B5" s="22">
        <f>SUM(Tabulation!O8:O10)</f>
        <v>686480</v>
      </c>
      <c r="C5" s="22">
        <f>SUM(Tabulation!P8:P10)</f>
        <v>796316.79999999993</v>
      </c>
      <c r="D5" s="22">
        <f>SUM(Tabulation!Q8:Q10)</f>
        <v>923727.48799999978</v>
      </c>
      <c r="E5" s="22">
        <f>SUM(Tabulation!R8:R10)</f>
        <v>1071523.8860799996</v>
      </c>
      <c r="F5" s="23">
        <f>SUM(B5:E5)</f>
        <v>3478048.1740799993</v>
      </c>
      <c r="G5" s="26">
        <v>3</v>
      </c>
    </row>
    <row r="8" spans="1:18" x14ac:dyDescent="0.35">
      <c r="A8" s="2" t="s">
        <v>33</v>
      </c>
      <c r="B8" s="2" t="s">
        <v>15</v>
      </c>
      <c r="C8" s="2" t="s">
        <v>16</v>
      </c>
      <c r="D8" s="2" t="s">
        <v>17</v>
      </c>
      <c r="E8" s="2" t="s">
        <v>18</v>
      </c>
      <c r="F8" s="25" t="s">
        <v>25</v>
      </c>
      <c r="G8" s="25" t="s">
        <v>31</v>
      </c>
    </row>
    <row r="9" spans="1:18" x14ac:dyDescent="0.35">
      <c r="A9" s="27" t="str">
        <f>Tabulation!I2</f>
        <v>Vendor:   Disposable Packaging LLC</v>
      </c>
      <c r="B9" s="28">
        <f>SUM(Tabulation!J6:J7)</f>
        <v>84000</v>
      </c>
      <c r="C9" s="28">
        <f>SUM(Tabulation!K6:K7)</f>
        <v>84000</v>
      </c>
      <c r="D9" s="28">
        <f>SUM(Tabulation!L6:L7)</f>
        <v>84000</v>
      </c>
      <c r="E9" s="28">
        <f>SUM(Tabulation!M6:M7)</f>
        <v>84000</v>
      </c>
      <c r="F9" s="29">
        <f>SUM(B9:E9)</f>
        <v>336000</v>
      </c>
      <c r="G9" s="30">
        <v>1</v>
      </c>
      <c r="H9" t="s">
        <v>32</v>
      </c>
    </row>
    <row r="10" spans="1:18" x14ac:dyDescent="0.35">
      <c r="A10" t="str">
        <f>Tabulation!N2</f>
        <v>Vendor:    Imperial Dade</v>
      </c>
      <c r="B10" s="22">
        <f>SUM(Tabulation!O6:O7)</f>
        <v>80600</v>
      </c>
      <c r="C10" s="22">
        <f>SUM(Tabulation!P6:P7)</f>
        <v>93496</v>
      </c>
      <c r="D10" s="22">
        <f>SUM(Tabulation!Q6:Q7)</f>
        <v>108455.35999999999</v>
      </c>
      <c r="E10" s="22">
        <f>SUM(Tabulation!R6:R7)</f>
        <v>125808.21759999997</v>
      </c>
      <c r="F10" s="23">
        <f>SUM(B10:E10)</f>
        <v>408359.57759999996</v>
      </c>
      <c r="G10" s="26">
        <v>2</v>
      </c>
    </row>
    <row r="11" spans="1:18" x14ac:dyDescent="0.35">
      <c r="A11" t="str">
        <f>Tabulation!D2</f>
        <v>Vendor:    All Florida Paper</v>
      </c>
      <c r="B11" s="23" t="s">
        <v>20</v>
      </c>
      <c r="C11" s="23" t="s">
        <v>20</v>
      </c>
      <c r="D11" s="23" t="s">
        <v>20</v>
      </c>
      <c r="E11" s="23" t="s">
        <v>20</v>
      </c>
      <c r="F11" s="23" t="s">
        <v>20</v>
      </c>
    </row>
  </sheetData>
  <sortState xmlns:xlrd2="http://schemas.microsoft.com/office/spreadsheetml/2017/richdata2" ref="A9:F11">
    <sortCondition ref="F9:F11"/>
  </sortState>
  <mergeCells count="1">
    <mergeCell ref="A1:G1"/>
  </mergeCell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A54BD4AF32240B7B3975860D52AFE" ma:contentTypeVersion="24" ma:contentTypeDescription="Create a new document." ma:contentTypeScope="" ma:versionID="e604cdd2ff00b44d80df1a04ce274f4d">
  <xsd:schema xmlns:xsd="http://www.w3.org/2001/XMLSchema" xmlns:xs="http://www.w3.org/2001/XMLSchema" xmlns:p="http://schemas.microsoft.com/office/2006/metadata/properties" xmlns:ns1="http://schemas.microsoft.com/sharepoint/v3" xmlns:ns2="b2034ede-32a1-4d1c-ac1e-5c3b753ed439" xmlns:ns3="515d80a1-0dd7-4ed3-8c95-b907d6a15715" targetNamespace="http://schemas.microsoft.com/office/2006/metadata/properties" ma:root="true" ma:fieldsID="39a05c8483e94807fdf25307a043394f" ns1:_="" ns2:_="" ns3:_="">
    <xsd:import namespace="http://schemas.microsoft.com/sharepoint/v3"/>
    <xsd:import namespace="b2034ede-32a1-4d1c-ac1e-5c3b753ed439"/>
    <xsd:import namespace="515d80a1-0dd7-4ed3-8c95-b907d6a15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SetDescription" minOccurs="0"/>
                <xsd:element ref="ns2:ContractExpiration" minOccurs="0"/>
                <xsd:element ref="ns2:BidExpiration" minOccurs="0"/>
                <xsd:element ref="ns2:BidPost" minOccurs="0"/>
                <xsd:element ref="ns2:BidID" minOccurs="0"/>
                <xsd:element ref="ns2:ContractExpirationMax" minOccurs="0"/>
                <xsd:element ref="ns2:ContractStart" minOccurs="0"/>
                <xsd:element ref="ns1:_ip_UnifiedCompliancePolicyProperties" minOccurs="0"/>
                <xsd:element ref="ns1:_ip_UnifiedCompliancePolicyUIAction" minOccurs="0"/>
                <xsd:element ref="ns3:BidCategory" minOccurs="0"/>
                <xsd:element ref="ns2:MediaServiceMetadata" minOccurs="0"/>
                <xsd:element ref="ns2:MediaServiceFastMetadata" minOccurs="0"/>
                <xsd:element ref="ns3:ContractStart" minOccurs="0"/>
                <xsd:element ref="ns3:ContractExpirationMax" minOccurs="0"/>
                <xsd:element ref="ns3:BidID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1" nillable="true" ma:displayName="Description" ma:description="A description of the Document Set" ma:internalName="DocumentSetDescription" ma:readOnly="false">
      <xsd:simpleType>
        <xsd:restriction base="dms:Note"/>
      </xsd:simpleType>
    </xsd:element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34ede-32a1-4d1c-ac1e-5c3b753ed4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ContractExpiration" ma:index="12" nillable="true" ma:displayName="ContractExpiration" ma:format="DateOnly" ma:internalName="ContractExpiration" ma:readOnly="false">
      <xsd:simpleType>
        <xsd:restriction base="dms:DateTime"/>
      </xsd:simpleType>
    </xsd:element>
    <xsd:element name="BidExpiration" ma:index="13" nillable="true" ma:displayName="BidExpiration" ma:format="DateOnly" ma:internalName="BidExpiration" ma:readOnly="false">
      <xsd:simpleType>
        <xsd:restriction base="dms:DateTime"/>
      </xsd:simpleType>
    </xsd:element>
    <xsd:element name="BidPost" ma:index="14" nillable="true" ma:displayName="BidPost" ma:format="DateOnly" ma:internalName="BidPost" ma:readOnly="false">
      <xsd:simpleType>
        <xsd:restriction base="dms:DateTime"/>
      </xsd:simpleType>
    </xsd:element>
    <xsd:element name="BidID" ma:index="15" nillable="true" ma:displayName="BidID2" ma:internalName="BidID" ma:readOnly="false">
      <xsd:simpleType>
        <xsd:restriction base="dms:Text">
          <xsd:maxLength value="255"/>
        </xsd:restriction>
      </xsd:simpleType>
    </xsd:element>
    <xsd:element name="ContractExpirationMax" ma:index="16" nillable="true" ma:displayName="ContractExpirationMax2" ma:format="DateOnly" ma:internalName="ContractExpirationMax" ma:readOnly="false">
      <xsd:simpleType>
        <xsd:restriction base="dms:DateTime"/>
      </xsd:simpleType>
    </xsd:element>
    <xsd:element name="ContractStart" ma:index="17" nillable="true" ma:displayName="ContractStart2" ma:format="DateOnly" ma:internalName="ContractStart" ma:readOnly="false">
      <xsd:simpleType>
        <xsd:restriction base="dms:DateTime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d80a1-0dd7-4ed3-8c95-b907d6a15715" elementFormDefault="qualified">
    <xsd:import namespace="http://schemas.microsoft.com/office/2006/documentManagement/types"/>
    <xsd:import namespace="http://schemas.microsoft.com/office/infopath/2007/PartnerControls"/>
    <xsd:element name="BidCategory" ma:index="20" nillable="true" ma:displayName="BidCategory" ma:list="{249360ad-99de-4fc3-bc89-502e9730d68f}" ma:internalName="BidCategory" ma:readOnly="false" ma:showField="Title">
      <xsd:simpleType>
        <xsd:restriction base="dms:Lookup"/>
      </xsd:simpleType>
    </xsd:element>
    <xsd:element name="ContractStart" ma:index="23" nillable="true" ma:displayName="ContractStart" ma:default="" ma:format="DateOnly" ma:internalName="ContractStart0">
      <xsd:simpleType>
        <xsd:restriction base="dms:DateTime"/>
      </xsd:simpleType>
    </xsd:element>
    <xsd:element name="ContractExpirationMax" ma:index="24" nillable="true" ma:displayName="ContractExpirationMax" ma:default="" ma:format="DateOnly" ma:internalName="ContractExpirationMax0">
      <xsd:simpleType>
        <xsd:restriction base="dms:DateTime"/>
      </xsd:simpleType>
    </xsd:element>
    <xsd:element name="BidID" ma:index="25" nillable="true" ma:displayName="BidID" ma:default="" ma:internalName="BidID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dCategory xmlns="515d80a1-0dd7-4ed3-8c95-b907d6a15715" xsi:nil="true"/>
    <_ip_UnifiedCompliancePolicyUIAction xmlns="http://schemas.microsoft.com/sharepoint/v3" xsi:nil="true"/>
    <ContractStart xmlns="515d80a1-0dd7-4ed3-8c95-b907d6a15715" xsi:nil="true"/>
    <BidPost xmlns="b2034ede-32a1-4d1c-ac1e-5c3b753ed439">2023-04-25T04:00:00+00:00</BidPost>
    <ContractExpirationMax xmlns="b2034ede-32a1-4d1c-ac1e-5c3b753ed439" xsi:nil="true"/>
    <BidID xmlns="515d80a1-0dd7-4ed3-8c95-b907d6a15715">23-21</BidID>
    <DocumentSetDescription xmlns="http://schemas.microsoft.com/sharepoint/v3" xsi:nil="true"/>
    <ContractExpirationMax xmlns="515d80a1-0dd7-4ed3-8c95-b907d6a15715" xsi:nil="true"/>
    <BidID xmlns="b2034ede-32a1-4d1c-ac1e-5c3b753ed439">23-21</BidID>
    <ContractStart xmlns="b2034ede-32a1-4d1c-ac1e-5c3b753ed439" xsi:nil="true"/>
    <_ip_UnifiedCompliancePolicyProperties xmlns="http://schemas.microsoft.com/sharepoint/v3" xsi:nil="true"/>
    <_dlc_DocIdPersistId xmlns="b2034ede-32a1-4d1c-ac1e-5c3b753ed439" xsi:nil="true"/>
    <ContractExpiration xmlns="b2034ede-32a1-4d1c-ac1e-5c3b753ed439">2027-06-30T04:00:00+00:00</ContractExpiration>
    <BidExpiration xmlns="b2034ede-32a1-4d1c-ac1e-5c3b753ed439">2023-05-17T04:00:00+00:00</BidExpiration>
    <_dlc_DocIdUrl xmlns="b2034ede-32a1-4d1c-ac1e-5c3b753ed439">
      <Url>https://stluciepublicschools.sharepoint.com/sites/Purchasing/_layouts/15/DocIdRedir.aspx?ID=Q4FQ2X6QSMJA-1780849974-2158</Url>
      <Description>Q4FQ2X6QSMJA-1780849974-2158</Description>
    </_dlc_DocIdUrl>
    <_dlc_DocId xmlns="b2034ede-32a1-4d1c-ac1e-5c3b753ed439">Q4FQ2X6QSMJA-1780849974-2158</_dlc_DocId>
  </documentManagement>
</p:properties>
</file>

<file path=customXml/itemProps1.xml><?xml version="1.0" encoding="utf-8"?>
<ds:datastoreItem xmlns:ds="http://schemas.openxmlformats.org/officeDocument/2006/customXml" ds:itemID="{3BD059FC-9DEC-4F1E-9BFB-F1ABA5EA25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6660B4-B52A-44B4-893B-B51E1BF34EF1}"/>
</file>

<file path=customXml/itemProps3.xml><?xml version="1.0" encoding="utf-8"?>
<ds:datastoreItem xmlns:ds="http://schemas.openxmlformats.org/officeDocument/2006/customXml" ds:itemID="{DCB5C9FB-D13C-4954-8636-27C8D521C70A}"/>
</file>

<file path=customXml/itemProps4.xml><?xml version="1.0" encoding="utf-8"?>
<ds:datastoreItem xmlns:ds="http://schemas.openxmlformats.org/officeDocument/2006/customXml" ds:itemID="{E1ED5750-F4F8-448F-A7B5-304702D13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Tabulation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its</dc:creator>
  <cp:keywords/>
  <dc:description/>
  <cp:lastModifiedBy>ALBRITTON, KIMBERLY S.</cp:lastModifiedBy>
  <cp:revision/>
  <dcterms:created xsi:type="dcterms:W3CDTF">2013-11-22T20:59:59Z</dcterms:created>
  <dcterms:modified xsi:type="dcterms:W3CDTF">2023-06-28T15:49:16Z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0x010100FD3A54BD4AF32240B7B3975860D52AFE</vt:lpwstr>
  </property>
  <property fmtid="{D5CDD505-2E9C-101B-9397-08002B2CF9AE}" pid="3" name="_dlc_DocIdItemGuid">
    <vt:lpwstr>f00b2d83-57b0-43e6-87be-d9fff93fd769</vt:lpwstr>
  </property>
</Properties>
</file>